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9410" tabRatio="379" activeTab="1"/>
  </bookViews>
  <sheets>
    <sheet name="Diesel" sheetId="1" r:id="rId1"/>
    <sheet name="Gasoline" sheetId="2" r:id="rId2"/>
  </sheets>
  <definedNames>
    <definedName name="_xlnm.Print_Area" localSheetId="0">'Diesel'!$A$1:$P$33</definedName>
    <definedName name="_xlnm.Print_Area" localSheetId="1">'Gasoline'!$A$1:$P$35</definedName>
  </definedNames>
  <calcPr fullCalcOnLoad="1"/>
</workbook>
</file>

<file path=xl/comments1.xml><?xml version="1.0" encoding="utf-8"?>
<comments xmlns="http://schemas.openxmlformats.org/spreadsheetml/2006/main">
  <authors>
    <author>Dispatch</author>
    <author>Reed Sellers</author>
  </authors>
  <commentList>
    <comment ref="I7" authorId="0">
      <text>
        <r>
          <rPr>
            <b/>
            <sz val="9"/>
            <rFont val="Tahoma"/>
            <family val="2"/>
          </rPr>
          <t>Dispatch:</t>
        </r>
        <r>
          <rPr>
            <sz val="9"/>
            <rFont val="Tahoma"/>
            <family val="2"/>
          </rPr>
          <t xml:space="preserve">
Sales tax rate for all Farm Accounts that have filed a Farm Use Form with SP.</t>
        </r>
      </text>
    </comment>
    <comment ref="I9" authorId="0">
      <text>
        <r>
          <rPr>
            <b/>
            <sz val="9"/>
            <rFont val="Tahoma"/>
            <family val="2"/>
          </rPr>
          <t>Dispatch:</t>
        </r>
        <r>
          <rPr>
            <sz val="9"/>
            <rFont val="Tahoma"/>
            <family val="2"/>
          </rPr>
          <t xml:space="preserve">
For all C-Stores, Service Stations, and others that purchase for resale.</t>
        </r>
      </text>
    </comment>
    <comment ref="I11" authorId="0">
      <text>
        <r>
          <rPr>
            <b/>
            <sz val="9"/>
            <rFont val="Tahoma"/>
            <family val="2"/>
          </rPr>
          <t>Dispatch:</t>
        </r>
        <r>
          <rPr>
            <sz val="9"/>
            <rFont val="Tahoma"/>
            <family val="2"/>
          </rPr>
          <t xml:space="preserve">
For diesel used in off road equipment.  Contractors, Farmers, Mining, etc.</t>
        </r>
      </text>
    </comment>
    <comment ref="I13" authorId="0">
      <text>
        <r>
          <rPr>
            <b/>
            <sz val="9"/>
            <rFont val="Tahoma"/>
            <family val="2"/>
          </rPr>
          <t>Dispatch:</t>
        </r>
        <r>
          <rPr>
            <sz val="9"/>
            <rFont val="Tahoma"/>
            <family val="2"/>
          </rPr>
          <t xml:space="preserve">
For C-Stores, Service Stations, and others that want to include the UST Fee in their posted price.</t>
        </r>
      </text>
    </comment>
    <comment ref="I15" authorId="0">
      <text>
        <r>
          <rPr>
            <b/>
            <sz val="9"/>
            <rFont val="Tahoma"/>
            <family val="2"/>
          </rPr>
          <t>Dispatch:</t>
        </r>
        <r>
          <rPr>
            <sz val="9"/>
            <rFont val="Tahoma"/>
            <family val="2"/>
          </rPr>
          <t xml:space="preserve">
For C-Stores, Service Stations, and others that want to include the Credit Card Fees in their posted price.</t>
        </r>
      </text>
    </comment>
    <comment ref="R5" authorId="1">
      <text>
        <r>
          <rPr>
            <b/>
            <sz val="9"/>
            <rFont val="Tahoma"/>
            <family val="2"/>
          </rPr>
          <t>Dispatch:
Enter gallons ordered or already purchased.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Dispatch</author>
    <author>Reed Sellers</author>
  </authors>
  <commentList>
    <comment ref="I7" authorId="0">
      <text>
        <r>
          <rPr>
            <b/>
            <sz val="9"/>
            <rFont val="Tahoma"/>
            <family val="2"/>
          </rPr>
          <t>Dispatch:</t>
        </r>
        <r>
          <rPr>
            <sz val="9"/>
            <rFont val="Tahoma"/>
            <family val="2"/>
          </rPr>
          <t xml:space="preserve">
This is for Convenience Stores, Marketers, and Facilities that resell to the public.</t>
        </r>
      </text>
    </comment>
    <comment ref="I9" authorId="0">
      <text>
        <r>
          <rPr>
            <b/>
            <sz val="9"/>
            <rFont val="Tahoma"/>
            <family val="2"/>
          </rPr>
          <t>Dispatch:</t>
        </r>
        <r>
          <rPr>
            <sz val="9"/>
            <rFont val="Tahoma"/>
            <family val="2"/>
          </rPr>
          <t xml:space="preserve">
This is for any other business that has a resale license and resells to anyone</t>
        </r>
      </text>
    </comment>
    <comment ref="I13" authorId="0">
      <text>
        <r>
          <rPr>
            <b/>
            <sz val="9"/>
            <rFont val="Tahoma"/>
            <family val="2"/>
          </rPr>
          <t>Dispatch:</t>
        </r>
        <r>
          <rPr>
            <sz val="9"/>
            <rFont val="Tahoma"/>
            <family val="2"/>
          </rPr>
          <t xml:space="preserve">
For C-stores, service stations that want to include the UST Fee in their posted price</t>
        </r>
      </text>
    </comment>
    <comment ref="I15" authorId="0">
      <text>
        <r>
          <rPr>
            <b/>
            <sz val="9"/>
            <rFont val="Tahoma"/>
            <family val="2"/>
          </rPr>
          <t>Dispatch:</t>
        </r>
        <r>
          <rPr>
            <sz val="9"/>
            <rFont val="Tahoma"/>
            <family val="2"/>
          </rPr>
          <t xml:space="preserve">
This is for C-stores, service station, or any resale business that wants to include Credit Card Fees in their posted price.</t>
        </r>
      </text>
    </comment>
    <comment ref="I5" authorId="0">
      <text>
        <r>
          <rPr>
            <b/>
            <sz val="9"/>
            <rFont val="Tahoma"/>
            <family val="2"/>
          </rPr>
          <t>Dispatch:</t>
        </r>
        <r>
          <rPr>
            <sz val="9"/>
            <rFont val="Tahoma"/>
            <family val="2"/>
          </rPr>
          <t xml:space="preserve">
All aoounts that do not resell their gasoline.</t>
        </r>
      </text>
    </comment>
    <comment ref="C5" authorId="1">
      <text>
        <r>
          <rPr>
            <b/>
            <sz val="9"/>
            <rFont val="Tahoma"/>
            <family val="2"/>
          </rPr>
          <t>Dispatch:
Enter fuel cost quoted by Sellers Petroleum.</t>
        </r>
        <r>
          <rPr>
            <sz val="9"/>
            <rFont val="Tahoma"/>
            <family val="2"/>
          </rPr>
          <t xml:space="preserve">
</t>
        </r>
      </text>
    </comment>
    <comment ref="C7" authorId="1">
      <text>
        <r>
          <rPr>
            <b/>
            <sz val="9"/>
            <rFont val="Tahoma"/>
            <family val="2"/>
          </rPr>
          <t>Dispatch:
Retail Stations - add your markup in cents per gallon.</t>
        </r>
        <r>
          <rPr>
            <sz val="9"/>
            <rFont val="Tahoma"/>
            <family val="2"/>
          </rPr>
          <t xml:space="preserve">
</t>
        </r>
      </text>
    </comment>
    <comment ref="R5" authorId="1">
      <text>
        <r>
          <rPr>
            <b/>
            <sz val="9"/>
            <rFont val="Tahoma"/>
            <family val="2"/>
          </rPr>
          <t>Dispatch:
Enter gallons ordered or already purchased.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<sst xmlns="http://schemas.openxmlformats.org/spreadsheetml/2006/main" count="75" uniqueCount="34">
  <si>
    <t xml:space="preserve">Credit Card Processing </t>
  </si>
  <si>
    <t>Subtotal</t>
  </si>
  <si>
    <t>Fed Superfund Fee</t>
  </si>
  <si>
    <t>Fed Environmental Fee</t>
  </si>
  <si>
    <t>Total Price</t>
  </si>
  <si>
    <t>Ca. Sales Tax @ 2.75%</t>
  </si>
  <si>
    <t>CA Environmental Fee</t>
  </si>
  <si>
    <t>CA Lead Fee</t>
  </si>
  <si>
    <t>CA Coastal Fee</t>
  </si>
  <si>
    <t>CA UST Fee</t>
  </si>
  <si>
    <t>CA Pre-Collect Tax</t>
  </si>
  <si>
    <t>Margin (Retail Only)</t>
  </si>
  <si>
    <t>CA AB32 Glbl Warm Fee</t>
  </si>
  <si>
    <t>CA State Excise Tax</t>
  </si>
  <si>
    <t>Fuel Cost - (Base Price)</t>
  </si>
  <si>
    <t>California Farm Use Exemption Filed with S.P.</t>
  </si>
  <si>
    <t>Fuel Reseller - Charge Pre-Collect Sales Tax</t>
  </si>
  <si>
    <t xml:space="preserve">Fuel Type - Check "Yes" For Red Diesel </t>
  </si>
  <si>
    <t>Include UST Fee - Resale Accounts Only</t>
  </si>
  <si>
    <t>Include Credit Card Fees - Resale Accounts Only</t>
  </si>
  <si>
    <t>SELECT APPROPRIATE CHECK BOXES</t>
  </si>
  <si>
    <t>Diesel Price Estimator (CA Only)</t>
  </si>
  <si>
    <t>Farm Use (Sales Tax Rate - 2.5%)</t>
  </si>
  <si>
    <t>Gasoline Price Estimator (CA Only)</t>
  </si>
  <si>
    <t>Imperial office - 760-355-7900</t>
  </si>
  <si>
    <t>Commercial Fuel Account</t>
  </si>
  <si>
    <t>Resale/Retail Account</t>
  </si>
  <si>
    <t>Effective 7.1.15</t>
  </si>
  <si>
    <t>Invoice Estimator (CA Only)</t>
  </si>
  <si>
    <t>Fuel Cost + Margin</t>
  </si>
  <si>
    <t>Total Price/Gallon</t>
  </si>
  <si>
    <t>Total Cost</t>
  </si>
  <si>
    <t>Gallons Purchased</t>
  </si>
  <si>
    <t>WARNING! - Please select only one Checkbox (1 or 2 or 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</si>
</sst>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_);_(@_)"/>
  </numFmts>
  <fonts count="64">
    <font>
      <sz val="12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6"/>
      <name val="Arial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b/>
      <sz val="9"/>
      <color indexed="14"/>
      <name val="Times New Roman"/>
      <family val="1"/>
    </font>
    <font>
      <sz val="12"/>
      <color indexed="57"/>
      <name val="Times New Roman"/>
      <family val="1"/>
    </font>
    <font>
      <sz val="12"/>
      <color indexed="4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30"/>
      <name val="Times New Roman"/>
      <family val="1"/>
    </font>
    <font>
      <b/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b/>
      <sz val="9"/>
      <color rgb="FFF4063F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2"/>
      <color theme="6" tint="-0.24997000396251678"/>
      <name val="Times New Roman"/>
      <family val="1"/>
    </font>
    <font>
      <sz val="12"/>
      <color theme="3" tint="0.5999900102615356"/>
      <name val="Times New Roman"/>
      <family val="1"/>
    </font>
    <font>
      <b/>
      <sz val="12"/>
      <color theme="4" tint="0.39998000860214233"/>
      <name val="Times New Roman"/>
      <family val="1"/>
    </font>
    <font>
      <b/>
      <sz val="12"/>
      <color theme="0" tint="-0.1499900072813034"/>
      <name val="Times New Roman"/>
      <family val="1"/>
    </font>
    <font>
      <b/>
      <sz val="8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164" fontId="53" fillId="34" borderId="0" xfId="44" applyNumberFormat="1" applyFont="1" applyFill="1" applyBorder="1" applyAlignment="1" applyProtection="1">
      <alignment horizontal="left" vertical="center"/>
      <protection/>
    </xf>
    <xf numFmtId="164" fontId="53" fillId="35" borderId="0" xfId="44" applyNumberFormat="1" applyFont="1" applyFill="1" applyBorder="1" applyAlignment="1" applyProtection="1">
      <alignment horizontal="left" vertical="center"/>
      <protection/>
    </xf>
    <xf numFmtId="164" fontId="53" fillId="36" borderId="0" xfId="44" applyNumberFormat="1" applyFont="1" applyFill="1" applyBorder="1" applyAlignment="1" applyProtection="1">
      <alignment horizontal="left" vertical="center"/>
      <protection/>
    </xf>
    <xf numFmtId="0" fontId="53" fillId="34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53" fillId="35" borderId="0" xfId="0" applyFont="1" applyFill="1" applyBorder="1" applyAlignment="1" applyProtection="1">
      <alignment horizontal="right" vertical="center"/>
      <protection/>
    </xf>
    <xf numFmtId="0" fontId="53" fillId="36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4" fontId="54" fillId="33" borderId="0" xfId="44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64" fontId="55" fillId="33" borderId="0" xfId="44" applyNumberFormat="1" applyFont="1" applyFill="1" applyBorder="1" applyAlignment="1" applyProtection="1">
      <alignment/>
      <protection/>
    </xf>
    <xf numFmtId="164" fontId="53" fillId="17" borderId="0" xfId="44" applyNumberFormat="1" applyFont="1" applyFill="1" applyBorder="1" applyAlignment="1" applyProtection="1">
      <alignment horizontal="left" vertical="center"/>
      <protection locked="0"/>
    </xf>
    <xf numFmtId="0" fontId="56" fillId="33" borderId="0" xfId="0" applyFont="1" applyFill="1" applyAlignment="1" applyProtection="1">
      <alignment horizontal="center" vertical="center"/>
      <protection/>
    </xf>
    <xf numFmtId="0" fontId="0" fillId="37" borderId="0" xfId="0" applyFill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57" fillId="35" borderId="0" xfId="0" applyFont="1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58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59" fillId="35" borderId="0" xfId="0" applyFont="1" applyFill="1" applyAlignment="1" applyProtection="1">
      <alignment/>
      <protection locked="0"/>
    </xf>
    <xf numFmtId="0" fontId="0" fillId="37" borderId="0" xfId="0" applyFont="1" applyFill="1" applyAlignment="1" applyProtection="1">
      <alignment/>
      <protection locked="0"/>
    </xf>
    <xf numFmtId="0" fontId="58" fillId="37" borderId="0" xfId="0" applyFont="1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/>
      <protection/>
    </xf>
    <xf numFmtId="0" fontId="60" fillId="37" borderId="0" xfId="0" applyFont="1" applyFill="1" applyAlignment="1" applyProtection="1">
      <alignment/>
      <protection locked="0"/>
    </xf>
    <xf numFmtId="44" fontId="53" fillId="36" borderId="0" xfId="44" applyNumberFormat="1" applyFont="1" applyFill="1" applyBorder="1" applyAlignment="1" applyProtection="1">
      <alignment horizontal="left" vertical="center"/>
      <protection/>
    </xf>
    <xf numFmtId="39" fontId="53" fillId="17" borderId="0" xfId="44" applyNumberFormat="1" applyFont="1" applyFill="1" applyBorder="1" applyAlignment="1" applyProtection="1">
      <alignment horizontal="right" vertical="center"/>
      <protection locked="0"/>
    </xf>
    <xf numFmtId="0" fontId="58" fillId="37" borderId="0" xfId="0" applyFont="1" applyFill="1" applyAlignment="1" applyProtection="1">
      <alignment/>
      <protection/>
    </xf>
    <xf numFmtId="0" fontId="57" fillId="37" borderId="0" xfId="0" applyFont="1" applyFill="1" applyAlignment="1" applyProtection="1">
      <alignment/>
      <protection/>
    </xf>
    <xf numFmtId="44" fontId="53" fillId="35" borderId="0" xfId="44" applyNumberFormat="1" applyFont="1" applyFill="1" applyBorder="1" applyAlignment="1" applyProtection="1">
      <alignment horizontal="left" vertical="center"/>
      <protection/>
    </xf>
    <xf numFmtId="44" fontId="53" fillId="34" borderId="0" xfId="44" applyNumberFormat="1" applyFont="1" applyFill="1" applyBorder="1" applyAlignment="1" applyProtection="1">
      <alignment horizontal="left" vertical="center"/>
      <protection/>
    </xf>
    <xf numFmtId="44" fontId="54" fillId="33" borderId="0" xfId="44" applyNumberFormat="1" applyFont="1" applyFill="1" applyBorder="1" applyAlignment="1" applyProtection="1">
      <alignment/>
      <protection/>
    </xf>
    <xf numFmtId="44" fontId="0" fillId="0" borderId="0" xfId="0" applyNumberFormat="1" applyAlignment="1">
      <alignment/>
    </xf>
    <xf numFmtId="0" fontId="4" fillId="38" borderId="0" xfId="0" applyFont="1" applyFill="1" applyAlignment="1" applyProtection="1">
      <alignment horizontal="center"/>
      <protection/>
    </xf>
    <xf numFmtId="0" fontId="3" fillId="38" borderId="0" xfId="0" applyFont="1" applyFill="1" applyAlignment="1" applyProtection="1">
      <alignment horizontal="center"/>
      <protection/>
    </xf>
    <xf numFmtId="0" fontId="3" fillId="17" borderId="0" xfId="0" applyFont="1" applyFill="1" applyAlignment="1" applyProtection="1">
      <alignment horizontal="left" vertical="center"/>
      <protection/>
    </xf>
    <xf numFmtId="0" fontId="2" fillId="38" borderId="0" xfId="0" applyFont="1" applyFill="1" applyAlignment="1" applyProtection="1">
      <alignment horizontal="center"/>
      <protection/>
    </xf>
    <xf numFmtId="0" fontId="61" fillId="37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theme="0"/>
      </font>
      <fill>
        <patternFill patternType="solid">
          <bgColor rgb="FFFF0000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609600</xdr:colOff>
      <xdr:row>18</xdr:row>
      <xdr:rowOff>104775</xdr:rowOff>
    </xdr:from>
    <xdr:to>
      <xdr:col>12</xdr:col>
      <xdr:colOff>609600</xdr:colOff>
      <xdr:row>30</xdr:row>
      <xdr:rowOff>47625</xdr:rowOff>
    </xdr:to>
    <xdr:pic>
      <xdr:nvPicPr>
        <xdr:cNvPr id="1" name="WPht5-sbjimgimage" descr="http://static.wixstatic.com/media/eeed03_206c1d5952b641399710de0304a1b31c.png_srz_p_235_156_75_22_0.50_1.20_0.00_png_sr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3171825"/>
          <a:ext cx="27432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19</xdr:row>
      <xdr:rowOff>28575</xdr:rowOff>
    </xdr:from>
    <xdr:to>
      <xdr:col>12</xdr:col>
      <xdr:colOff>552450</xdr:colOff>
      <xdr:row>30</xdr:row>
      <xdr:rowOff>200025</xdr:rowOff>
    </xdr:to>
    <xdr:pic>
      <xdr:nvPicPr>
        <xdr:cNvPr id="1" name="WPht5-sbjimgimage" descr="http://static.wixstatic.com/media/eeed03_206c1d5952b641399710de0304a1b31c.png_srz_p_235_156_75_22_0.50_1.20_0.00_png_sr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3324225"/>
          <a:ext cx="26193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X33"/>
  <sheetViews>
    <sheetView showGridLines="0" showRowColHeaders="0" zoomScale="83" zoomScaleNormal="83" zoomScalePageLayoutView="0" workbookViewId="0" topLeftCell="A1">
      <selection activeCell="E5" sqref="E5"/>
    </sheetView>
  </sheetViews>
  <sheetFormatPr defaultColWidth="9.00390625" defaultRowHeight="15.75"/>
  <cols>
    <col min="1" max="1" width="3.50390625" style="0" customWidth="1"/>
    <col min="2" max="2" width="3.625" style="0" customWidth="1"/>
    <col min="3" max="3" width="28.625" style="0" customWidth="1"/>
    <col min="4" max="4" width="3.625" style="0" customWidth="1"/>
    <col min="5" max="5" width="17.375" style="0" customWidth="1"/>
    <col min="6" max="7" width="3.625" style="0" customWidth="1"/>
    <col min="8" max="8" width="3.375" style="0" customWidth="1"/>
    <col min="14" max="14" width="4.125" style="0" customWidth="1"/>
    <col min="15" max="15" width="8.50390625" style="0" customWidth="1"/>
    <col min="16" max="17" width="3.50390625" style="0" customWidth="1"/>
    <col min="18" max="18" width="28.625" style="0" customWidth="1"/>
    <col min="19" max="19" width="3.625" style="0" customWidth="1"/>
    <col min="20" max="20" width="17.375" style="0" customWidth="1"/>
    <col min="21" max="22" width="3.625" style="0" customWidth="1"/>
    <col min="24" max="24" width="11.25390625" style="0" bestFit="1" customWidth="1"/>
  </cols>
  <sheetData>
    <row r="1" spans="1:22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5.75">
      <c r="A2" s="19"/>
      <c r="B2" s="10"/>
      <c r="C2" s="10"/>
      <c r="D2" s="10"/>
      <c r="E2" s="10"/>
      <c r="F2" s="10"/>
      <c r="G2" s="25"/>
      <c r="H2" s="10"/>
      <c r="I2" s="10"/>
      <c r="J2" s="10"/>
      <c r="K2" s="10"/>
      <c r="L2" s="10"/>
      <c r="M2" s="10"/>
      <c r="N2" s="10"/>
      <c r="O2" s="10"/>
      <c r="P2" s="19"/>
      <c r="Q2" s="10"/>
      <c r="R2" s="10"/>
      <c r="S2" s="10"/>
      <c r="T2" s="10"/>
      <c r="U2" s="10"/>
      <c r="V2" s="25"/>
    </row>
    <row r="3" spans="1:22" ht="20.25">
      <c r="A3" s="19"/>
      <c r="B3" s="10"/>
      <c r="C3" s="41" t="s">
        <v>21</v>
      </c>
      <c r="D3" s="41"/>
      <c r="E3" s="41"/>
      <c r="F3" s="10"/>
      <c r="G3" s="25"/>
      <c r="H3" s="10"/>
      <c r="I3" s="42" t="s">
        <v>20</v>
      </c>
      <c r="J3" s="42"/>
      <c r="K3" s="42"/>
      <c r="L3" s="42"/>
      <c r="M3" s="42"/>
      <c r="N3" s="42"/>
      <c r="O3" s="11"/>
      <c r="P3" s="20"/>
      <c r="Q3" s="10"/>
      <c r="R3" s="41" t="s">
        <v>21</v>
      </c>
      <c r="S3" s="41"/>
      <c r="T3" s="41"/>
      <c r="U3" s="10"/>
      <c r="V3" s="25"/>
    </row>
    <row r="4" spans="1:22" ht="15.75">
      <c r="A4" s="19"/>
      <c r="B4" s="10"/>
      <c r="C4" s="10"/>
      <c r="D4" s="10"/>
      <c r="E4" s="16" t="s">
        <v>27</v>
      </c>
      <c r="F4" s="10"/>
      <c r="G4" s="25"/>
      <c r="H4" s="10"/>
      <c r="I4" s="10"/>
      <c r="J4" s="10"/>
      <c r="K4" s="10"/>
      <c r="L4" s="10"/>
      <c r="M4" s="10"/>
      <c r="N4" s="10"/>
      <c r="O4" s="10"/>
      <c r="P4" s="20"/>
      <c r="Q4" s="10"/>
      <c r="R4" s="10"/>
      <c r="S4" s="10"/>
      <c r="T4" s="16" t="s">
        <v>27</v>
      </c>
      <c r="U4" s="10"/>
      <c r="V4" s="25"/>
    </row>
    <row r="5" spans="1:22" ht="18" customHeight="1">
      <c r="A5" s="19"/>
      <c r="B5" s="10"/>
      <c r="C5" s="6" t="s">
        <v>14</v>
      </c>
      <c r="D5" s="2"/>
      <c r="E5" s="15">
        <v>0</v>
      </c>
      <c r="F5" s="10"/>
      <c r="G5" s="25"/>
      <c r="H5" s="10"/>
      <c r="I5" s="43" t="s">
        <v>15</v>
      </c>
      <c r="J5" s="43"/>
      <c r="K5" s="43"/>
      <c r="L5" s="43"/>
      <c r="M5" s="43"/>
      <c r="N5" s="43"/>
      <c r="O5" s="10"/>
      <c r="P5" s="27" t="b">
        <v>0</v>
      </c>
      <c r="Q5" s="10"/>
      <c r="R5" s="6" t="s">
        <v>32</v>
      </c>
      <c r="S5" s="2"/>
      <c r="T5" s="34">
        <v>0</v>
      </c>
      <c r="U5" s="10"/>
      <c r="V5" s="25"/>
    </row>
    <row r="6" spans="1:22" ht="6" customHeight="1">
      <c r="A6" s="19"/>
      <c r="B6" s="10"/>
      <c r="C6" s="7"/>
      <c r="D6" s="2"/>
      <c r="E6" s="12"/>
      <c r="F6" s="10"/>
      <c r="G6" s="25"/>
      <c r="H6" s="10"/>
      <c r="I6" s="13"/>
      <c r="J6" s="13"/>
      <c r="K6" s="13"/>
      <c r="L6" s="13"/>
      <c r="M6" s="13"/>
      <c r="N6" s="13"/>
      <c r="O6" s="10"/>
      <c r="P6" s="27"/>
      <c r="Q6" s="10"/>
      <c r="R6" s="7"/>
      <c r="S6" s="2"/>
      <c r="T6" s="12"/>
      <c r="U6" s="10"/>
      <c r="V6" s="25"/>
    </row>
    <row r="7" spans="1:22" ht="18.75">
      <c r="A7" s="19"/>
      <c r="B7" s="10"/>
      <c r="C7" s="6" t="s">
        <v>11</v>
      </c>
      <c r="D7" s="2"/>
      <c r="E7" s="15">
        <v>0</v>
      </c>
      <c r="F7" s="10"/>
      <c r="G7" s="25"/>
      <c r="H7" s="10"/>
      <c r="I7" s="43" t="s">
        <v>22</v>
      </c>
      <c r="J7" s="43"/>
      <c r="K7" s="43"/>
      <c r="L7" s="43"/>
      <c r="M7" s="43"/>
      <c r="N7" s="43"/>
      <c r="O7" s="10"/>
      <c r="P7" s="27" t="b">
        <v>0</v>
      </c>
      <c r="Q7" s="10"/>
      <c r="R7" s="6" t="s">
        <v>29</v>
      </c>
      <c r="S7" s="2"/>
      <c r="T7" s="38">
        <f>(E5+E7)*T5</f>
        <v>0</v>
      </c>
      <c r="U7" s="10"/>
      <c r="V7" s="25"/>
    </row>
    <row r="8" spans="1:22" ht="6" customHeight="1">
      <c r="A8" s="19"/>
      <c r="B8" s="10"/>
      <c r="C8" s="7"/>
      <c r="D8" s="2"/>
      <c r="E8" s="12"/>
      <c r="F8" s="10"/>
      <c r="G8" s="25"/>
      <c r="H8" s="10"/>
      <c r="I8" s="13"/>
      <c r="J8" s="13"/>
      <c r="K8" s="13"/>
      <c r="L8" s="13"/>
      <c r="M8" s="13"/>
      <c r="N8" s="13"/>
      <c r="O8" s="10"/>
      <c r="P8" s="27"/>
      <c r="Q8" s="10"/>
      <c r="R8" s="7"/>
      <c r="S8" s="2"/>
      <c r="T8" s="39"/>
      <c r="U8" s="10"/>
      <c r="V8" s="25"/>
    </row>
    <row r="9" spans="1:22" ht="18" customHeight="1">
      <c r="A9" s="19"/>
      <c r="B9" s="10"/>
      <c r="C9" s="6" t="str">
        <f>IF(P11=TRUE,"Fed Excise Tax - EXEMPT","Fed Excise Tax")</f>
        <v>Fed Excise Tax</v>
      </c>
      <c r="D9" s="2"/>
      <c r="E9" s="3">
        <f>IF(P11=TRUE,0,0.243)</f>
        <v>0.243</v>
      </c>
      <c r="F9" s="10"/>
      <c r="G9" s="25"/>
      <c r="H9" s="10"/>
      <c r="I9" s="43" t="s">
        <v>16</v>
      </c>
      <c r="J9" s="43"/>
      <c r="K9" s="43"/>
      <c r="L9" s="43"/>
      <c r="M9" s="43"/>
      <c r="N9" s="43"/>
      <c r="O9" s="10"/>
      <c r="P9" s="27" t="b">
        <v>0</v>
      </c>
      <c r="Q9" s="10"/>
      <c r="R9" s="6" t="str">
        <f>C9</f>
        <v>Fed Excise Tax</v>
      </c>
      <c r="S9" s="2"/>
      <c r="T9" s="38">
        <f>$T$5*E9</f>
        <v>0</v>
      </c>
      <c r="U9" s="10"/>
      <c r="V9" s="25"/>
    </row>
    <row r="10" spans="1:22" ht="6" customHeight="1">
      <c r="A10" s="19"/>
      <c r="B10" s="10"/>
      <c r="C10" s="7"/>
      <c r="D10" s="2"/>
      <c r="E10" s="12"/>
      <c r="F10" s="10"/>
      <c r="G10" s="25"/>
      <c r="H10" s="10"/>
      <c r="I10" s="13"/>
      <c r="J10" s="13"/>
      <c r="K10" s="13"/>
      <c r="L10" s="13"/>
      <c r="M10" s="13"/>
      <c r="N10" s="13"/>
      <c r="O10" s="10"/>
      <c r="P10" s="27"/>
      <c r="Q10" s="10"/>
      <c r="R10" s="7"/>
      <c r="S10" s="2"/>
      <c r="T10" s="39"/>
      <c r="U10" s="10"/>
      <c r="V10" s="25"/>
    </row>
    <row r="11" spans="1:22" ht="18.75">
      <c r="A11" s="19"/>
      <c r="B11" s="10"/>
      <c r="C11" s="6" t="s">
        <v>2</v>
      </c>
      <c r="D11" s="2"/>
      <c r="E11" s="3">
        <v>0.001</v>
      </c>
      <c r="F11" s="10"/>
      <c r="G11" s="25"/>
      <c r="H11" s="10"/>
      <c r="I11" s="43" t="s">
        <v>17</v>
      </c>
      <c r="J11" s="43"/>
      <c r="K11" s="43"/>
      <c r="L11" s="43"/>
      <c r="M11" s="43"/>
      <c r="N11" s="43"/>
      <c r="O11" s="10"/>
      <c r="P11" s="27" t="b">
        <v>0</v>
      </c>
      <c r="Q11" s="10"/>
      <c r="R11" s="6" t="s">
        <v>2</v>
      </c>
      <c r="S11" s="2"/>
      <c r="T11" s="38">
        <f>$T$5*E11</f>
        <v>0</v>
      </c>
      <c r="U11" s="10"/>
      <c r="V11" s="25"/>
    </row>
    <row r="12" spans="1:22" ht="6" customHeight="1">
      <c r="A12" s="19"/>
      <c r="B12" s="10"/>
      <c r="C12" s="7"/>
      <c r="D12" s="2"/>
      <c r="E12" s="12"/>
      <c r="F12" s="10"/>
      <c r="G12" s="25"/>
      <c r="H12" s="10"/>
      <c r="I12" s="13"/>
      <c r="J12" s="13"/>
      <c r="K12" s="13"/>
      <c r="L12" s="13"/>
      <c r="M12" s="13"/>
      <c r="N12" s="13"/>
      <c r="O12" s="10"/>
      <c r="P12" s="27"/>
      <c r="Q12" s="10"/>
      <c r="R12" s="7"/>
      <c r="S12" s="2"/>
      <c r="T12" s="39"/>
      <c r="U12" s="10"/>
      <c r="V12" s="25"/>
    </row>
    <row r="13" spans="1:22" ht="18.75">
      <c r="A13" s="19"/>
      <c r="B13" s="10"/>
      <c r="C13" s="6" t="s">
        <v>3</v>
      </c>
      <c r="D13" s="2"/>
      <c r="E13" s="3">
        <v>0.0019</v>
      </c>
      <c r="F13" s="10"/>
      <c r="G13" s="25"/>
      <c r="H13" s="10"/>
      <c r="I13" s="43" t="s">
        <v>18</v>
      </c>
      <c r="J13" s="43"/>
      <c r="K13" s="43"/>
      <c r="L13" s="43"/>
      <c r="M13" s="43"/>
      <c r="N13" s="43"/>
      <c r="O13" s="10"/>
      <c r="P13" s="27" t="b">
        <v>0</v>
      </c>
      <c r="Q13" s="10"/>
      <c r="R13" s="6" t="s">
        <v>3</v>
      </c>
      <c r="S13" s="2"/>
      <c r="T13" s="38">
        <f>$T$5*E13</f>
        <v>0</v>
      </c>
      <c r="U13" s="10"/>
      <c r="V13" s="25"/>
    </row>
    <row r="14" spans="1:22" ht="6" customHeight="1">
      <c r="A14" s="19"/>
      <c r="B14" s="10"/>
      <c r="C14" s="7"/>
      <c r="D14" s="2"/>
      <c r="E14" s="12"/>
      <c r="F14" s="10"/>
      <c r="G14" s="25"/>
      <c r="H14" s="10"/>
      <c r="I14" s="13"/>
      <c r="J14" s="13"/>
      <c r="K14" s="13"/>
      <c r="L14" s="13"/>
      <c r="M14" s="13"/>
      <c r="N14" s="13"/>
      <c r="O14" s="10"/>
      <c r="P14" s="27"/>
      <c r="Q14" s="10"/>
      <c r="R14" s="7"/>
      <c r="S14" s="2"/>
      <c r="T14" s="39"/>
      <c r="U14" s="10"/>
      <c r="V14" s="25"/>
    </row>
    <row r="15" spans="1:22" ht="18.75">
      <c r="A15" s="19"/>
      <c r="B15" s="10"/>
      <c r="C15" s="6" t="str">
        <f>IF(P11=TRUE,"CA Excise Tax - EXEMPT",IF(P5=TRUE,"CA Excise Tax -EXEMPT ","CA State Excise Tax"))</f>
        <v>CA State Excise Tax</v>
      </c>
      <c r="D15" s="2"/>
      <c r="E15" s="3">
        <f>IF(P11&lt;&gt;FALSE,0,IF(P5=TRUE,0,0.13))</f>
        <v>0.13</v>
      </c>
      <c r="F15" s="10"/>
      <c r="G15" s="25"/>
      <c r="H15" s="10"/>
      <c r="I15" s="43" t="s">
        <v>19</v>
      </c>
      <c r="J15" s="43"/>
      <c r="K15" s="43"/>
      <c r="L15" s="43"/>
      <c r="M15" s="43"/>
      <c r="N15" s="43"/>
      <c r="O15" s="10"/>
      <c r="P15" s="27" t="b">
        <v>0</v>
      </c>
      <c r="Q15" s="10"/>
      <c r="R15" s="6" t="str">
        <f>C15</f>
        <v>CA State Excise Tax</v>
      </c>
      <c r="S15" s="2"/>
      <c r="T15" s="38">
        <f>$T$5*E15</f>
        <v>0</v>
      </c>
      <c r="U15" s="10"/>
      <c r="V15" s="25"/>
    </row>
    <row r="16" spans="1:22" ht="6" customHeight="1">
      <c r="A16" s="19"/>
      <c r="B16" s="10"/>
      <c r="C16" s="7"/>
      <c r="D16" s="2"/>
      <c r="E16" s="12"/>
      <c r="F16" s="10"/>
      <c r="G16" s="25"/>
      <c r="H16" s="10"/>
      <c r="I16" s="10"/>
      <c r="J16" s="10"/>
      <c r="K16" s="10"/>
      <c r="L16" s="10"/>
      <c r="M16" s="10"/>
      <c r="N16" s="10"/>
      <c r="O16" s="10"/>
      <c r="P16" s="22"/>
      <c r="Q16" s="10"/>
      <c r="R16" s="7"/>
      <c r="S16" s="2"/>
      <c r="T16" s="39"/>
      <c r="U16" s="10"/>
      <c r="V16" s="25"/>
    </row>
    <row r="17" spans="1:22" ht="18.75">
      <c r="A17" s="19"/>
      <c r="B17" s="10"/>
      <c r="C17" s="6" t="s">
        <v>9</v>
      </c>
      <c r="D17" s="2"/>
      <c r="E17" s="3">
        <f>IF(P13=TRUE,0.02,0)</f>
        <v>0</v>
      </c>
      <c r="F17" s="10"/>
      <c r="G17" s="25"/>
      <c r="H17" s="10"/>
      <c r="I17" s="10"/>
      <c r="J17" s="10"/>
      <c r="K17" s="10"/>
      <c r="L17" s="10"/>
      <c r="M17" s="10"/>
      <c r="N17" s="10"/>
      <c r="O17" s="10"/>
      <c r="P17" s="22"/>
      <c r="Q17" s="10"/>
      <c r="R17" s="6" t="s">
        <v>9</v>
      </c>
      <c r="S17" s="2"/>
      <c r="T17" s="38">
        <f>$T$5*E17</f>
        <v>0</v>
      </c>
      <c r="U17" s="10"/>
      <c r="V17" s="25"/>
    </row>
    <row r="18" spans="1:22" ht="6" customHeight="1">
      <c r="A18" s="19"/>
      <c r="B18" s="10"/>
      <c r="C18" s="7"/>
      <c r="D18" s="2"/>
      <c r="E18" s="12"/>
      <c r="F18" s="10"/>
      <c r="G18" s="25"/>
      <c r="H18" s="25"/>
      <c r="I18" s="25"/>
      <c r="J18" s="25"/>
      <c r="K18" s="25"/>
      <c r="L18" s="25"/>
      <c r="M18" s="25"/>
      <c r="N18" s="25"/>
      <c r="O18" s="25"/>
      <c r="P18" s="23"/>
      <c r="Q18" s="10"/>
      <c r="R18" s="7"/>
      <c r="S18" s="2"/>
      <c r="T18" s="39"/>
      <c r="U18" s="10"/>
      <c r="V18" s="25"/>
    </row>
    <row r="19" spans="1:22" ht="18.75">
      <c r="A19" s="19"/>
      <c r="B19" s="10"/>
      <c r="C19" s="6" t="s">
        <v>12</v>
      </c>
      <c r="D19" s="2"/>
      <c r="E19" s="3">
        <v>0.00339</v>
      </c>
      <c r="F19" s="10"/>
      <c r="G19" s="25"/>
      <c r="H19" s="10"/>
      <c r="I19" s="10"/>
      <c r="J19" s="10"/>
      <c r="K19" s="10"/>
      <c r="L19" s="10"/>
      <c r="M19" s="10"/>
      <c r="N19" s="10"/>
      <c r="O19" s="10"/>
      <c r="P19" s="24"/>
      <c r="Q19" s="10"/>
      <c r="R19" s="6" t="s">
        <v>12</v>
      </c>
      <c r="S19" s="2"/>
      <c r="T19" s="38">
        <f>$T$5*E19</f>
        <v>0</v>
      </c>
      <c r="U19" s="10"/>
      <c r="V19" s="25"/>
    </row>
    <row r="20" spans="1:22" ht="6" customHeight="1">
      <c r="A20" s="19"/>
      <c r="B20" s="10"/>
      <c r="C20" s="7"/>
      <c r="D20" s="2"/>
      <c r="E20" s="12"/>
      <c r="F20" s="10"/>
      <c r="G20" s="25"/>
      <c r="H20" s="10"/>
      <c r="I20" s="10"/>
      <c r="J20" s="10"/>
      <c r="K20" s="10"/>
      <c r="L20" s="10"/>
      <c r="M20" s="10"/>
      <c r="N20" s="10"/>
      <c r="O20" s="10"/>
      <c r="P20" s="24"/>
      <c r="Q20" s="10"/>
      <c r="R20" s="7"/>
      <c r="S20" s="2"/>
      <c r="T20" s="39"/>
      <c r="U20" s="10"/>
      <c r="V20" s="25"/>
    </row>
    <row r="21" spans="1:22" ht="18" customHeight="1">
      <c r="A21" s="19"/>
      <c r="B21" s="10"/>
      <c r="C21" s="6" t="s">
        <v>8</v>
      </c>
      <c r="D21" s="2"/>
      <c r="E21" s="3">
        <v>0</v>
      </c>
      <c r="F21" s="10"/>
      <c r="G21" s="25"/>
      <c r="H21" s="10"/>
      <c r="I21" s="10"/>
      <c r="J21" s="10"/>
      <c r="K21" s="10"/>
      <c r="L21" s="10"/>
      <c r="M21" s="10"/>
      <c r="N21" s="10"/>
      <c r="O21" s="10"/>
      <c r="P21" s="21"/>
      <c r="Q21" s="10"/>
      <c r="R21" s="6" t="s">
        <v>8</v>
      </c>
      <c r="S21" s="2"/>
      <c r="T21" s="38">
        <f>$T$5*E21</f>
        <v>0</v>
      </c>
      <c r="U21" s="10"/>
      <c r="V21" s="25"/>
    </row>
    <row r="22" spans="1:22" ht="6" customHeight="1">
      <c r="A22" s="19"/>
      <c r="B22" s="10"/>
      <c r="C22" s="7"/>
      <c r="D22" s="2"/>
      <c r="E22" s="12"/>
      <c r="F22" s="10"/>
      <c r="G22" s="25"/>
      <c r="H22" s="10"/>
      <c r="I22" s="10"/>
      <c r="J22" s="10"/>
      <c r="K22" s="10"/>
      <c r="L22" s="10"/>
      <c r="M22" s="10"/>
      <c r="N22" s="10"/>
      <c r="O22" s="10"/>
      <c r="P22" s="19"/>
      <c r="Q22" s="10"/>
      <c r="R22" s="7"/>
      <c r="S22" s="2"/>
      <c r="T22" s="12"/>
      <c r="U22" s="10"/>
      <c r="V22" s="25"/>
    </row>
    <row r="23" spans="1:24" ht="18.75">
      <c r="A23" s="19"/>
      <c r="B23" s="10"/>
      <c r="C23" s="8" t="s">
        <v>1</v>
      </c>
      <c r="D23" s="2"/>
      <c r="E23" s="4">
        <f>SUM(E5:E21)</f>
        <v>0.37929</v>
      </c>
      <c r="F23" s="10"/>
      <c r="G23" s="25"/>
      <c r="H23" s="10"/>
      <c r="I23" s="26"/>
      <c r="J23" s="10"/>
      <c r="K23" s="10"/>
      <c r="L23" s="10"/>
      <c r="M23" s="10"/>
      <c r="N23" s="10"/>
      <c r="O23" s="10"/>
      <c r="P23" s="19"/>
      <c r="Q23" s="10"/>
      <c r="R23" s="8" t="s">
        <v>1</v>
      </c>
      <c r="S23" s="2"/>
      <c r="T23" s="37">
        <f>SUM(T7:T21)</f>
        <v>0</v>
      </c>
      <c r="U23" s="10"/>
      <c r="V23" s="25"/>
      <c r="X23" s="40"/>
    </row>
    <row r="24" spans="1:22" ht="6" customHeight="1">
      <c r="A24" s="19"/>
      <c r="B24" s="10"/>
      <c r="C24" s="7"/>
      <c r="D24" s="2"/>
      <c r="E24" s="12"/>
      <c r="F24" s="10"/>
      <c r="G24" s="25"/>
      <c r="H24" s="10"/>
      <c r="I24" s="10"/>
      <c r="J24" s="10"/>
      <c r="K24" s="10"/>
      <c r="L24" s="10"/>
      <c r="M24" s="10"/>
      <c r="N24" s="10"/>
      <c r="O24" s="10"/>
      <c r="P24" s="19"/>
      <c r="Q24" s="10"/>
      <c r="R24" s="7"/>
      <c r="S24" s="2"/>
      <c r="T24" s="12"/>
      <c r="U24" s="10"/>
      <c r="V24" s="25"/>
    </row>
    <row r="25" spans="1:22" ht="18.75">
      <c r="A25" s="19"/>
      <c r="B25" s="10"/>
      <c r="C25" s="6" t="str">
        <f>IF(P7=TRUE,"CA Sales Tax @ 2.5%",IF(P9=TRUE,"CA Sales Tax @ 8.0%","CA Sales Tax @ 9.75%"))</f>
        <v>CA Sales Tax @ 9.75%</v>
      </c>
      <c r="D25" s="2"/>
      <c r="E25" s="3">
        <f>IF(P9=TRUE,0,IF(P7=TRUE,(E23-E15)*0.025,IF(P11=TRUE,((E23-E15)*0.08),(E23-E15)*0.0975)))</f>
        <v>0.024305775</v>
      </c>
      <c r="F25" s="10"/>
      <c r="G25" s="25"/>
      <c r="H25" s="10"/>
      <c r="I25" s="10"/>
      <c r="J25" s="10"/>
      <c r="K25" s="10"/>
      <c r="L25" s="10"/>
      <c r="M25" s="10"/>
      <c r="N25" s="10"/>
      <c r="O25" s="10"/>
      <c r="P25" s="19"/>
      <c r="Q25" s="10"/>
      <c r="R25" s="6" t="str">
        <f>C25</f>
        <v>CA Sales Tax @ 9.75%</v>
      </c>
      <c r="S25" s="2"/>
      <c r="T25" s="38">
        <f>E25*T5</f>
        <v>0</v>
      </c>
      <c r="U25" s="10"/>
      <c r="V25" s="25"/>
    </row>
    <row r="26" spans="1:22" ht="6" customHeight="1">
      <c r="A26" s="19"/>
      <c r="B26" s="10"/>
      <c r="C26" s="7"/>
      <c r="D26" s="2"/>
      <c r="E26" s="12"/>
      <c r="F26" s="10"/>
      <c r="G26" s="25"/>
      <c r="H26" s="10"/>
      <c r="I26" s="10"/>
      <c r="J26" s="10"/>
      <c r="K26" s="10"/>
      <c r="L26" s="10"/>
      <c r="M26" s="10"/>
      <c r="N26" s="10"/>
      <c r="O26" s="10"/>
      <c r="P26" s="19"/>
      <c r="Q26" s="10"/>
      <c r="R26" s="7"/>
      <c r="S26" s="2"/>
      <c r="T26" s="12"/>
      <c r="U26" s="10"/>
      <c r="V26" s="25"/>
    </row>
    <row r="27" spans="1:22" ht="18.75">
      <c r="A27" s="19"/>
      <c r="B27" s="10"/>
      <c r="C27" s="6" t="s">
        <v>10</v>
      </c>
      <c r="D27" s="2"/>
      <c r="E27" s="3">
        <f>IF(P9=TRUE,0.225,0)</f>
        <v>0</v>
      </c>
      <c r="F27" s="10"/>
      <c r="G27" s="25"/>
      <c r="H27" s="10"/>
      <c r="I27" s="10"/>
      <c r="J27" s="10"/>
      <c r="K27" s="10"/>
      <c r="L27" s="10"/>
      <c r="M27" s="10"/>
      <c r="N27" s="10"/>
      <c r="O27" s="10"/>
      <c r="P27" s="19"/>
      <c r="Q27" s="10"/>
      <c r="R27" s="6" t="s">
        <v>10</v>
      </c>
      <c r="S27" s="2"/>
      <c r="T27" s="38">
        <f>E27*T5</f>
        <v>0</v>
      </c>
      <c r="U27" s="10"/>
      <c r="V27" s="25"/>
    </row>
    <row r="28" spans="1:22" ht="6" customHeight="1">
      <c r="A28" s="19"/>
      <c r="B28" s="10"/>
      <c r="C28" s="7"/>
      <c r="D28" s="2"/>
      <c r="E28" s="12"/>
      <c r="F28" s="10"/>
      <c r="G28" s="25"/>
      <c r="H28" s="10"/>
      <c r="I28" s="10"/>
      <c r="J28" s="10"/>
      <c r="K28" s="10"/>
      <c r="L28" s="10"/>
      <c r="M28" s="10"/>
      <c r="N28" s="10"/>
      <c r="O28" s="10"/>
      <c r="P28" s="19"/>
      <c r="Q28" s="10"/>
      <c r="R28" s="7"/>
      <c r="S28" s="2"/>
      <c r="T28" s="12"/>
      <c r="U28" s="10"/>
      <c r="V28" s="25"/>
    </row>
    <row r="29" spans="1:24" ht="18.75">
      <c r="A29" s="19"/>
      <c r="B29" s="10"/>
      <c r="C29" s="6" t="s">
        <v>0</v>
      </c>
      <c r="D29" s="2"/>
      <c r="E29" s="3">
        <f>IF(P15=FALSE,0,(E23+E25)*0.03)</f>
        <v>0</v>
      </c>
      <c r="F29" s="10"/>
      <c r="G29" s="25"/>
      <c r="H29" s="10"/>
      <c r="I29" s="10"/>
      <c r="J29" s="10"/>
      <c r="K29" s="10"/>
      <c r="L29" s="10"/>
      <c r="M29" s="10"/>
      <c r="N29" s="10"/>
      <c r="O29" s="10"/>
      <c r="P29" s="19"/>
      <c r="Q29" s="10"/>
      <c r="R29" s="6" t="s">
        <v>0</v>
      </c>
      <c r="S29" s="2"/>
      <c r="T29" s="38">
        <f>E29*T5</f>
        <v>0</v>
      </c>
      <c r="U29" s="10"/>
      <c r="V29" s="25"/>
      <c r="X29" s="40"/>
    </row>
    <row r="30" spans="1:22" ht="6" customHeight="1">
      <c r="A30" s="19"/>
      <c r="B30" s="10"/>
      <c r="C30" s="7"/>
      <c r="D30" s="2"/>
      <c r="E30" s="12"/>
      <c r="F30" s="10"/>
      <c r="G30" s="25"/>
      <c r="H30" s="10"/>
      <c r="I30" s="10"/>
      <c r="J30" s="10"/>
      <c r="K30" s="10"/>
      <c r="L30" s="10"/>
      <c r="M30" s="10"/>
      <c r="N30" s="10"/>
      <c r="O30" s="10"/>
      <c r="P30" s="19"/>
      <c r="Q30" s="10"/>
      <c r="R30" s="7"/>
      <c r="S30" s="2"/>
      <c r="T30" s="12"/>
      <c r="U30" s="10"/>
      <c r="V30" s="25"/>
    </row>
    <row r="31" spans="1:22" ht="18.75">
      <c r="A31" s="19"/>
      <c r="B31" s="10"/>
      <c r="C31" s="9" t="s">
        <v>4</v>
      </c>
      <c r="D31" s="2"/>
      <c r="E31" s="5">
        <f>SUM(E23:E29)</f>
        <v>0.403595775</v>
      </c>
      <c r="F31" s="10"/>
      <c r="G31" s="25"/>
      <c r="H31" s="10"/>
      <c r="I31" s="10"/>
      <c r="J31" s="10"/>
      <c r="K31" s="10"/>
      <c r="L31" s="10"/>
      <c r="M31" s="10"/>
      <c r="N31" s="10"/>
      <c r="O31" s="10"/>
      <c r="P31" s="19"/>
      <c r="Q31" s="10"/>
      <c r="R31" s="9" t="s">
        <v>4</v>
      </c>
      <c r="S31" s="2"/>
      <c r="T31" s="33">
        <f>SUM(T23:T29)</f>
        <v>0</v>
      </c>
      <c r="U31" s="10"/>
      <c r="V31" s="25"/>
    </row>
    <row r="32" spans="1:22" ht="17.25">
      <c r="A32" s="19"/>
      <c r="B32" s="10"/>
      <c r="C32" s="1"/>
      <c r="D32" s="1"/>
      <c r="E32" s="14"/>
      <c r="F32" s="10"/>
      <c r="G32" s="25"/>
      <c r="H32" s="44" t="s">
        <v>24</v>
      </c>
      <c r="I32" s="44"/>
      <c r="J32" s="44"/>
      <c r="K32" s="44"/>
      <c r="L32" s="44"/>
      <c r="M32" s="44"/>
      <c r="N32" s="44"/>
      <c r="O32" s="44"/>
      <c r="P32" s="19"/>
      <c r="Q32" s="10"/>
      <c r="R32" s="1"/>
      <c r="S32" s="1"/>
      <c r="T32" s="14"/>
      <c r="U32" s="10"/>
      <c r="V32" s="25"/>
    </row>
    <row r="33" spans="1:22" ht="18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</sheetData>
  <sheetProtection sheet="1" objects="1" scenarios="1"/>
  <mergeCells count="10">
    <mergeCell ref="H32:O32"/>
    <mergeCell ref="I11:N11"/>
    <mergeCell ref="I13:N13"/>
    <mergeCell ref="I15:N15"/>
    <mergeCell ref="R3:T3"/>
    <mergeCell ref="C3:E3"/>
    <mergeCell ref="I3:N3"/>
    <mergeCell ref="I5:N5"/>
    <mergeCell ref="I7:N7"/>
    <mergeCell ref="I9:N9"/>
  </mergeCells>
  <conditionalFormatting sqref="I5:N5">
    <cfRule type="expression" priority="6" dxfId="2">
      <formula>$P$5</formula>
    </cfRule>
  </conditionalFormatting>
  <conditionalFormatting sqref="I7:N7">
    <cfRule type="expression" priority="5" dxfId="2">
      <formula>$P$7</formula>
    </cfRule>
  </conditionalFormatting>
  <conditionalFormatting sqref="I9:N9">
    <cfRule type="expression" priority="4" dxfId="2">
      <formula>$P$9</formula>
    </cfRule>
  </conditionalFormatting>
  <conditionalFormatting sqref="I13:N13">
    <cfRule type="expression" priority="3" dxfId="2">
      <formula>$P$13</formula>
    </cfRule>
  </conditionalFormatting>
  <conditionalFormatting sqref="I15:N15">
    <cfRule type="expression" priority="2" dxfId="2">
      <formula>$P$15</formula>
    </cfRule>
  </conditionalFormatting>
  <conditionalFormatting sqref="I11:N11">
    <cfRule type="expression" priority="1" dxfId="7">
      <formula>$P$11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landscape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35"/>
  <sheetViews>
    <sheetView showGridLines="0" showRowColHeaders="0" tabSelected="1" zoomScale="84" zoomScaleNormal="84" zoomScalePageLayoutView="0" workbookViewId="0" topLeftCell="A1">
      <selection activeCell="E5" sqref="E5"/>
    </sheetView>
  </sheetViews>
  <sheetFormatPr defaultColWidth="9.00390625" defaultRowHeight="15.75"/>
  <cols>
    <col min="1" max="1" width="3.50390625" style="0" customWidth="1"/>
    <col min="2" max="2" width="3.625" style="0" customWidth="1"/>
    <col min="3" max="3" width="28.625" style="0" customWidth="1"/>
    <col min="4" max="4" width="3.625" style="0" customWidth="1"/>
    <col min="5" max="5" width="17.125" style="0" customWidth="1"/>
    <col min="6" max="8" width="3.625" style="0" customWidth="1"/>
    <col min="11" max="11" width="8.875" style="0" customWidth="1"/>
    <col min="14" max="14" width="4.125" style="0" customWidth="1"/>
    <col min="15" max="15" width="8.50390625" style="0" customWidth="1"/>
    <col min="16" max="16" width="3.50390625" style="0" customWidth="1"/>
    <col min="17" max="17" width="3.625" style="0" customWidth="1"/>
    <col min="18" max="18" width="28.625" style="0" customWidth="1"/>
    <col min="19" max="19" width="3.625" style="0" customWidth="1"/>
    <col min="20" max="20" width="17.125" style="0" customWidth="1"/>
    <col min="21" max="22" width="3.625" style="0" customWidth="1"/>
    <col min="24" max="24" width="11.25390625" style="0" bestFit="1" customWidth="1"/>
  </cols>
  <sheetData>
    <row r="1" spans="1:22" ht="17.25" customHeight="1">
      <c r="A1" s="17"/>
      <c r="B1" s="17"/>
      <c r="C1" s="17"/>
      <c r="D1" s="17"/>
      <c r="E1" s="17"/>
      <c r="F1" s="17"/>
      <c r="G1" s="17"/>
      <c r="H1" s="45" t="s">
        <v>33</v>
      </c>
      <c r="I1" s="45"/>
      <c r="J1" s="45"/>
      <c r="K1" s="45"/>
      <c r="L1" s="45"/>
      <c r="M1" s="45"/>
      <c r="N1" s="45"/>
      <c r="O1" s="45"/>
      <c r="P1" s="31"/>
      <c r="Q1" s="31"/>
      <c r="R1" s="31"/>
      <c r="S1" s="31"/>
      <c r="T1" s="31"/>
      <c r="U1" s="31"/>
      <c r="V1" s="31"/>
    </row>
    <row r="2" spans="1:22" ht="15.75">
      <c r="A2" s="17"/>
      <c r="B2" s="10"/>
      <c r="C2" s="10"/>
      <c r="D2" s="10"/>
      <c r="E2" s="10"/>
      <c r="F2" s="10"/>
      <c r="G2" s="31"/>
      <c r="H2" s="10"/>
      <c r="I2" s="10"/>
      <c r="J2" s="10"/>
      <c r="K2" s="10"/>
      <c r="L2" s="10"/>
      <c r="M2" s="10"/>
      <c r="N2" s="10"/>
      <c r="O2" s="10"/>
      <c r="P2" s="30"/>
      <c r="Q2" s="10"/>
      <c r="R2" s="10"/>
      <c r="S2" s="10"/>
      <c r="T2" s="10"/>
      <c r="U2" s="10"/>
      <c r="V2" s="31"/>
    </row>
    <row r="3" spans="1:22" ht="20.25">
      <c r="A3" s="17"/>
      <c r="B3" s="10"/>
      <c r="C3" s="41" t="s">
        <v>23</v>
      </c>
      <c r="D3" s="41"/>
      <c r="E3" s="41"/>
      <c r="F3" s="10"/>
      <c r="G3" s="31"/>
      <c r="H3" s="10"/>
      <c r="I3" s="42" t="s">
        <v>20</v>
      </c>
      <c r="J3" s="42"/>
      <c r="K3" s="42"/>
      <c r="L3" s="42"/>
      <c r="M3" s="42"/>
      <c r="N3" s="42"/>
      <c r="O3" s="11"/>
      <c r="P3" s="29"/>
      <c r="Q3" s="10"/>
      <c r="R3" s="41" t="s">
        <v>28</v>
      </c>
      <c r="S3" s="41"/>
      <c r="T3" s="41"/>
      <c r="U3" s="10"/>
      <c r="V3" s="31"/>
    </row>
    <row r="4" spans="1:22" ht="15.75">
      <c r="A4" s="17"/>
      <c r="B4" s="10"/>
      <c r="C4" s="10"/>
      <c r="D4" s="10"/>
      <c r="E4" s="16" t="s">
        <v>27</v>
      </c>
      <c r="F4" s="10"/>
      <c r="G4" s="31"/>
      <c r="H4" s="10"/>
      <c r="I4" s="10"/>
      <c r="J4" s="10"/>
      <c r="K4" s="10"/>
      <c r="L4" s="10"/>
      <c r="M4" s="10"/>
      <c r="N4" s="10"/>
      <c r="O4" s="10"/>
      <c r="P4" s="28"/>
      <c r="Q4" s="10"/>
      <c r="R4" s="10"/>
      <c r="S4" s="10"/>
      <c r="T4" s="16" t="s">
        <v>27</v>
      </c>
      <c r="U4" s="10"/>
      <c r="V4" s="31"/>
    </row>
    <row r="5" spans="1:22" ht="18" customHeight="1">
      <c r="A5" s="17"/>
      <c r="B5" s="10"/>
      <c r="C5" s="6" t="s">
        <v>14</v>
      </c>
      <c r="D5" s="2"/>
      <c r="E5" s="15">
        <v>0</v>
      </c>
      <c r="F5" s="10"/>
      <c r="G5" s="31"/>
      <c r="H5" s="10"/>
      <c r="I5" s="43" t="s">
        <v>25</v>
      </c>
      <c r="J5" s="43"/>
      <c r="K5" s="43"/>
      <c r="L5" s="43"/>
      <c r="M5" s="43"/>
      <c r="N5" s="43"/>
      <c r="O5" s="10"/>
      <c r="P5" s="32" t="b">
        <v>0</v>
      </c>
      <c r="Q5" s="10"/>
      <c r="R5" s="6" t="s">
        <v>32</v>
      </c>
      <c r="S5" s="2"/>
      <c r="T5" s="34">
        <v>0</v>
      </c>
      <c r="U5" s="10"/>
      <c r="V5" s="31"/>
    </row>
    <row r="6" spans="1:22" ht="6" customHeight="1">
      <c r="A6" s="17"/>
      <c r="B6" s="10"/>
      <c r="C6" s="7"/>
      <c r="D6" s="2"/>
      <c r="E6" s="12"/>
      <c r="F6" s="10"/>
      <c r="G6" s="31"/>
      <c r="H6" s="10"/>
      <c r="I6" s="13"/>
      <c r="J6" s="13"/>
      <c r="K6" s="13"/>
      <c r="L6" s="13"/>
      <c r="M6" s="13"/>
      <c r="N6" s="13"/>
      <c r="O6" s="10"/>
      <c r="P6" s="32"/>
      <c r="Q6" s="10"/>
      <c r="R6" s="7"/>
      <c r="S6" s="2"/>
      <c r="T6" s="12"/>
      <c r="U6" s="10"/>
      <c r="V6" s="31"/>
    </row>
    <row r="7" spans="1:22" ht="18.75">
      <c r="A7" s="17"/>
      <c r="B7" s="10"/>
      <c r="C7" s="6" t="s">
        <v>11</v>
      </c>
      <c r="D7" s="2"/>
      <c r="E7" s="15">
        <v>0</v>
      </c>
      <c r="F7" s="10"/>
      <c r="G7" s="31"/>
      <c r="H7" s="10"/>
      <c r="I7" s="43" t="s">
        <v>26</v>
      </c>
      <c r="J7" s="43"/>
      <c r="K7" s="43"/>
      <c r="L7" s="43"/>
      <c r="M7" s="43"/>
      <c r="N7" s="43"/>
      <c r="O7" s="10"/>
      <c r="P7" s="32" t="b">
        <v>0</v>
      </c>
      <c r="Q7" s="10"/>
      <c r="R7" s="6" t="s">
        <v>29</v>
      </c>
      <c r="S7" s="2"/>
      <c r="T7" s="38">
        <f>(E5+E7)*T5</f>
        <v>0</v>
      </c>
      <c r="U7" s="10"/>
      <c r="V7" s="31"/>
    </row>
    <row r="8" spans="1:22" ht="6" customHeight="1">
      <c r="A8" s="17"/>
      <c r="B8" s="10"/>
      <c r="C8" s="7"/>
      <c r="D8" s="2"/>
      <c r="E8" s="12"/>
      <c r="F8" s="10"/>
      <c r="G8" s="31"/>
      <c r="H8" s="10"/>
      <c r="I8" s="13"/>
      <c r="J8" s="13"/>
      <c r="K8" s="13"/>
      <c r="L8" s="13"/>
      <c r="M8" s="13"/>
      <c r="N8" s="13"/>
      <c r="O8" s="10"/>
      <c r="P8" s="32"/>
      <c r="Q8" s="10"/>
      <c r="R8" s="7"/>
      <c r="S8" s="2"/>
      <c r="T8" s="39"/>
      <c r="U8" s="10"/>
      <c r="V8" s="31"/>
    </row>
    <row r="9" spans="1:22" ht="18.75">
      <c r="A9" s="17"/>
      <c r="B9" s="10"/>
      <c r="C9" s="6" t="str">
        <f>IF(P11=TRUE,"Fed Excise Tax - EXEMPT","Fed Excise Tax")</f>
        <v>Fed Excise Tax</v>
      </c>
      <c r="D9" s="2"/>
      <c r="E9" s="3">
        <v>0.183</v>
      </c>
      <c r="F9" s="10"/>
      <c r="G9" s="31"/>
      <c r="H9" s="10"/>
      <c r="I9" s="43" t="s">
        <v>16</v>
      </c>
      <c r="J9" s="43"/>
      <c r="K9" s="43"/>
      <c r="L9" s="43"/>
      <c r="M9" s="43"/>
      <c r="N9" s="43"/>
      <c r="O9" s="10"/>
      <c r="P9" s="32" t="b">
        <v>0</v>
      </c>
      <c r="Q9" s="10"/>
      <c r="R9" s="6" t="str">
        <f>IF(AE11=TRUE,"Fed Excise Tax - EXEMPT","Fed Excise Tax")</f>
        <v>Fed Excise Tax</v>
      </c>
      <c r="S9" s="2"/>
      <c r="T9" s="38">
        <f>$T$5*E9</f>
        <v>0</v>
      </c>
      <c r="U9" s="10"/>
      <c r="V9" s="31"/>
    </row>
    <row r="10" spans="1:22" ht="6" customHeight="1">
      <c r="A10" s="17"/>
      <c r="B10" s="10"/>
      <c r="C10" s="7"/>
      <c r="D10" s="2"/>
      <c r="E10" s="12"/>
      <c r="F10" s="10"/>
      <c r="G10" s="31"/>
      <c r="H10" s="10"/>
      <c r="I10" s="13"/>
      <c r="J10" s="13"/>
      <c r="K10" s="13"/>
      <c r="L10" s="13"/>
      <c r="M10" s="13"/>
      <c r="N10" s="13"/>
      <c r="O10" s="10"/>
      <c r="P10" s="32"/>
      <c r="Q10" s="10"/>
      <c r="R10" s="7"/>
      <c r="S10" s="2"/>
      <c r="T10" s="12"/>
      <c r="U10" s="10"/>
      <c r="V10" s="31"/>
    </row>
    <row r="11" spans="1:22" ht="18.75">
      <c r="A11" s="17"/>
      <c r="B11" s="10"/>
      <c r="C11" s="6" t="s">
        <v>2</v>
      </c>
      <c r="D11" s="2"/>
      <c r="E11" s="3">
        <v>0.001</v>
      </c>
      <c r="F11" s="10"/>
      <c r="G11" s="31"/>
      <c r="H11" s="10"/>
      <c r="I11" s="43"/>
      <c r="J11" s="43"/>
      <c r="K11" s="43"/>
      <c r="L11" s="43"/>
      <c r="M11" s="43"/>
      <c r="N11" s="43"/>
      <c r="O11" s="10"/>
      <c r="P11" s="32" t="b">
        <v>0</v>
      </c>
      <c r="Q11" s="10"/>
      <c r="R11" s="6" t="s">
        <v>2</v>
      </c>
      <c r="S11" s="2"/>
      <c r="T11" s="38">
        <f>$T$5*E11</f>
        <v>0</v>
      </c>
      <c r="U11" s="10"/>
      <c r="V11" s="31"/>
    </row>
    <row r="12" spans="1:22" ht="6" customHeight="1">
      <c r="A12" s="17"/>
      <c r="B12" s="10"/>
      <c r="C12" s="7"/>
      <c r="D12" s="2"/>
      <c r="E12" s="12"/>
      <c r="F12" s="10"/>
      <c r="G12" s="31"/>
      <c r="H12" s="10"/>
      <c r="I12" s="13"/>
      <c r="J12" s="13"/>
      <c r="K12" s="13"/>
      <c r="L12" s="13"/>
      <c r="M12" s="13"/>
      <c r="N12" s="13"/>
      <c r="O12" s="10"/>
      <c r="P12" s="32"/>
      <c r="Q12" s="10"/>
      <c r="R12" s="7"/>
      <c r="S12" s="2"/>
      <c r="T12" s="12"/>
      <c r="U12" s="10"/>
      <c r="V12" s="31"/>
    </row>
    <row r="13" spans="1:22" ht="18.75">
      <c r="A13" s="17"/>
      <c r="B13" s="10"/>
      <c r="C13" s="6" t="s">
        <v>3</v>
      </c>
      <c r="D13" s="2"/>
      <c r="E13" s="3">
        <v>0.0019</v>
      </c>
      <c r="F13" s="10"/>
      <c r="G13" s="31"/>
      <c r="H13" s="10"/>
      <c r="I13" s="43" t="s">
        <v>18</v>
      </c>
      <c r="J13" s="43"/>
      <c r="K13" s="43"/>
      <c r="L13" s="43"/>
      <c r="M13" s="43"/>
      <c r="N13" s="43"/>
      <c r="O13" s="10"/>
      <c r="P13" s="32" t="b">
        <v>0</v>
      </c>
      <c r="Q13" s="10"/>
      <c r="R13" s="6" t="s">
        <v>3</v>
      </c>
      <c r="S13" s="2"/>
      <c r="T13" s="38">
        <f>$T$5*E13</f>
        <v>0</v>
      </c>
      <c r="U13" s="10"/>
      <c r="V13" s="31"/>
    </row>
    <row r="14" spans="1:22" ht="6" customHeight="1">
      <c r="A14" s="17"/>
      <c r="B14" s="10"/>
      <c r="C14" s="7"/>
      <c r="D14" s="2"/>
      <c r="E14" s="12"/>
      <c r="F14" s="10"/>
      <c r="G14" s="31"/>
      <c r="H14" s="10"/>
      <c r="I14" s="13"/>
      <c r="J14" s="13"/>
      <c r="K14" s="13"/>
      <c r="L14" s="13"/>
      <c r="M14" s="13"/>
      <c r="N14" s="13"/>
      <c r="O14" s="10"/>
      <c r="P14" s="32"/>
      <c r="Q14" s="10"/>
      <c r="R14" s="7"/>
      <c r="S14" s="2"/>
      <c r="T14" s="12"/>
      <c r="U14" s="10"/>
      <c r="V14" s="31"/>
    </row>
    <row r="15" spans="1:22" ht="18.75">
      <c r="A15" s="17"/>
      <c r="B15" s="10"/>
      <c r="C15" s="6" t="s">
        <v>13</v>
      </c>
      <c r="D15" s="2"/>
      <c r="E15" s="3">
        <v>0.3</v>
      </c>
      <c r="F15" s="10"/>
      <c r="G15" s="31"/>
      <c r="H15" s="10"/>
      <c r="I15" s="43" t="s">
        <v>19</v>
      </c>
      <c r="J15" s="43"/>
      <c r="K15" s="43"/>
      <c r="L15" s="43"/>
      <c r="M15" s="43"/>
      <c r="N15" s="43"/>
      <c r="O15" s="10"/>
      <c r="P15" s="32" t="b">
        <v>0</v>
      </c>
      <c r="Q15" s="10"/>
      <c r="R15" s="6" t="s">
        <v>13</v>
      </c>
      <c r="S15" s="2"/>
      <c r="T15" s="38">
        <f>$T$5*E15</f>
        <v>0</v>
      </c>
      <c r="U15" s="10"/>
      <c r="V15" s="31"/>
    </row>
    <row r="16" spans="1:22" ht="6" customHeight="1">
      <c r="A16" s="17"/>
      <c r="B16" s="10"/>
      <c r="C16" s="7"/>
      <c r="D16" s="2"/>
      <c r="E16" s="12"/>
      <c r="F16" s="10"/>
      <c r="G16" s="31"/>
      <c r="H16" s="10"/>
      <c r="I16" s="10"/>
      <c r="J16" s="10"/>
      <c r="K16" s="10"/>
      <c r="L16" s="10"/>
      <c r="M16" s="10"/>
      <c r="N16" s="10"/>
      <c r="O16" s="10"/>
      <c r="P16" s="28"/>
      <c r="Q16" s="10"/>
      <c r="R16" s="7"/>
      <c r="S16" s="2"/>
      <c r="T16" s="12"/>
      <c r="U16" s="10"/>
      <c r="V16" s="31"/>
    </row>
    <row r="17" spans="1:22" ht="18.75">
      <c r="A17" s="17"/>
      <c r="B17" s="10"/>
      <c r="C17" s="6" t="s">
        <v>9</v>
      </c>
      <c r="D17" s="2"/>
      <c r="E17" s="3">
        <f>IF(P13=TRUE,0.02,0)</f>
        <v>0</v>
      </c>
      <c r="F17" s="10"/>
      <c r="G17" s="31"/>
      <c r="H17" s="46" t="s">
        <v>33</v>
      </c>
      <c r="I17" s="46"/>
      <c r="J17" s="46"/>
      <c r="K17" s="46"/>
      <c r="L17" s="46"/>
      <c r="M17" s="46"/>
      <c r="N17" s="46"/>
      <c r="O17" s="46"/>
      <c r="P17" s="28"/>
      <c r="Q17" s="10"/>
      <c r="R17" s="6" t="s">
        <v>9</v>
      </c>
      <c r="S17" s="2"/>
      <c r="T17" s="3">
        <f>$T$5*E17</f>
        <v>0</v>
      </c>
      <c r="U17" s="10"/>
      <c r="V17" s="31"/>
    </row>
    <row r="18" spans="1:22" ht="6" customHeight="1">
      <c r="A18" s="17"/>
      <c r="B18" s="10"/>
      <c r="C18" s="7"/>
      <c r="D18" s="2"/>
      <c r="E18" s="12"/>
      <c r="F18" s="10"/>
      <c r="G18" s="31"/>
      <c r="H18" s="31"/>
      <c r="I18" s="31"/>
      <c r="J18" s="31"/>
      <c r="K18" s="31"/>
      <c r="L18" s="31"/>
      <c r="M18" s="31"/>
      <c r="N18" s="31"/>
      <c r="O18" s="31"/>
      <c r="P18" s="35"/>
      <c r="Q18" s="10"/>
      <c r="R18" s="7"/>
      <c r="S18" s="2"/>
      <c r="T18" s="12"/>
      <c r="U18" s="10"/>
      <c r="V18" s="31"/>
    </row>
    <row r="19" spans="1:22" ht="18" customHeight="1">
      <c r="A19" s="17"/>
      <c r="B19" s="10"/>
      <c r="C19" s="6" t="s">
        <v>6</v>
      </c>
      <c r="D19" s="2"/>
      <c r="E19" s="3">
        <v>0.00119</v>
      </c>
      <c r="F19" s="10"/>
      <c r="G19" s="31"/>
      <c r="H19" s="10"/>
      <c r="I19" s="10"/>
      <c r="J19" s="10"/>
      <c r="K19" s="10"/>
      <c r="L19" s="10"/>
      <c r="M19" s="10"/>
      <c r="N19" s="10"/>
      <c r="O19" s="10"/>
      <c r="P19" s="35"/>
      <c r="Q19" s="10"/>
      <c r="R19" s="6" t="s">
        <v>6</v>
      </c>
      <c r="S19" s="2"/>
      <c r="T19" s="38">
        <f>$T$5*E19</f>
        <v>0</v>
      </c>
      <c r="U19" s="10"/>
      <c r="V19" s="31"/>
    </row>
    <row r="20" spans="1:22" ht="6" customHeight="1">
      <c r="A20" s="17"/>
      <c r="B20" s="10"/>
      <c r="C20" s="7"/>
      <c r="D20" s="2"/>
      <c r="E20" s="12"/>
      <c r="F20" s="10"/>
      <c r="G20" s="31"/>
      <c r="H20" s="10"/>
      <c r="I20" s="10"/>
      <c r="J20" s="10"/>
      <c r="K20" s="10"/>
      <c r="L20" s="10"/>
      <c r="M20" s="10"/>
      <c r="N20" s="10"/>
      <c r="O20" s="10"/>
      <c r="P20" s="35"/>
      <c r="Q20" s="10"/>
      <c r="R20" s="7"/>
      <c r="S20" s="2"/>
      <c r="T20" s="12"/>
      <c r="U20" s="10"/>
      <c r="V20" s="31"/>
    </row>
    <row r="21" spans="1:22" ht="18.75">
      <c r="A21" s="17"/>
      <c r="B21" s="10"/>
      <c r="C21" s="6" t="s">
        <v>12</v>
      </c>
      <c r="D21" s="2"/>
      <c r="E21" s="3">
        <v>0.00291</v>
      </c>
      <c r="F21" s="10"/>
      <c r="G21" s="31"/>
      <c r="H21" s="10"/>
      <c r="I21" s="10"/>
      <c r="J21" s="10"/>
      <c r="K21" s="10"/>
      <c r="L21" s="10"/>
      <c r="M21" s="10"/>
      <c r="N21" s="10"/>
      <c r="O21" s="10"/>
      <c r="P21" s="31"/>
      <c r="Q21" s="10"/>
      <c r="R21" s="6" t="s">
        <v>12</v>
      </c>
      <c r="S21" s="2"/>
      <c r="T21" s="38">
        <f>$T$5*E21</f>
        <v>0</v>
      </c>
      <c r="U21" s="10"/>
      <c r="V21" s="31"/>
    </row>
    <row r="22" spans="1:22" ht="6" customHeight="1">
      <c r="A22" s="17"/>
      <c r="B22" s="10"/>
      <c r="C22" s="7"/>
      <c r="D22" s="2"/>
      <c r="E22" s="12"/>
      <c r="F22" s="10"/>
      <c r="G22" s="31"/>
      <c r="H22" s="10"/>
      <c r="I22" s="10"/>
      <c r="J22" s="10"/>
      <c r="K22" s="10"/>
      <c r="L22" s="10"/>
      <c r="M22" s="10"/>
      <c r="N22" s="10"/>
      <c r="O22" s="10"/>
      <c r="P22" s="31"/>
      <c r="Q22" s="10"/>
      <c r="R22" s="7"/>
      <c r="S22" s="2"/>
      <c r="T22" s="12"/>
      <c r="U22" s="10"/>
      <c r="V22" s="31"/>
    </row>
    <row r="23" spans="1:22" ht="18.75">
      <c r="A23" s="17"/>
      <c r="B23" s="10"/>
      <c r="C23" s="6" t="s">
        <v>7</v>
      </c>
      <c r="D23" s="2"/>
      <c r="E23" s="3">
        <v>0.00075</v>
      </c>
      <c r="F23" s="10"/>
      <c r="G23" s="31"/>
      <c r="H23" s="10"/>
      <c r="I23" s="10"/>
      <c r="J23" s="10"/>
      <c r="K23" s="10"/>
      <c r="L23" s="10"/>
      <c r="M23" s="10"/>
      <c r="N23" s="10"/>
      <c r="O23" s="10"/>
      <c r="P23" s="36"/>
      <c r="Q23" s="10"/>
      <c r="R23" s="6" t="s">
        <v>7</v>
      </c>
      <c r="S23" s="2"/>
      <c r="T23" s="38">
        <f>$T$5*E23</f>
        <v>0</v>
      </c>
      <c r="U23" s="10"/>
      <c r="V23" s="31"/>
    </row>
    <row r="24" spans="1:22" ht="6" customHeight="1">
      <c r="A24" s="17"/>
      <c r="B24" s="10"/>
      <c r="C24" s="7"/>
      <c r="D24" s="2"/>
      <c r="E24" s="12"/>
      <c r="F24" s="10"/>
      <c r="G24" s="31"/>
      <c r="H24" s="10"/>
      <c r="I24" s="10"/>
      <c r="J24" s="10"/>
      <c r="K24" s="10"/>
      <c r="L24" s="10"/>
      <c r="M24" s="10"/>
      <c r="N24" s="10"/>
      <c r="O24" s="10"/>
      <c r="P24" s="31"/>
      <c r="Q24" s="10"/>
      <c r="R24" s="7"/>
      <c r="S24" s="2"/>
      <c r="T24" s="12"/>
      <c r="U24" s="10"/>
      <c r="V24" s="31"/>
    </row>
    <row r="25" spans="1:22" ht="18.75">
      <c r="A25" s="17"/>
      <c r="B25" s="10"/>
      <c r="C25" s="8" t="s">
        <v>1</v>
      </c>
      <c r="D25" s="2"/>
      <c r="E25" s="4">
        <f>SUM(E5:E23)</f>
        <v>0.49075</v>
      </c>
      <c r="F25" s="10"/>
      <c r="G25" s="31"/>
      <c r="H25" s="10"/>
      <c r="I25" s="26"/>
      <c r="J25" s="10"/>
      <c r="K25" s="10"/>
      <c r="L25" s="10"/>
      <c r="M25" s="10"/>
      <c r="N25" s="10"/>
      <c r="O25" s="10"/>
      <c r="P25" s="31"/>
      <c r="Q25" s="10"/>
      <c r="R25" s="8" t="s">
        <v>1</v>
      </c>
      <c r="S25" s="2"/>
      <c r="T25" s="37">
        <f>SUM(T6:T23)</f>
        <v>0</v>
      </c>
      <c r="U25" s="10"/>
      <c r="V25" s="31"/>
    </row>
    <row r="26" spans="1:22" ht="6" customHeight="1">
      <c r="A26" s="17"/>
      <c r="B26" s="10"/>
      <c r="C26" s="7"/>
      <c r="D26" s="2"/>
      <c r="E26" s="12"/>
      <c r="F26" s="10"/>
      <c r="G26" s="31"/>
      <c r="H26" s="10"/>
      <c r="I26" s="10"/>
      <c r="J26" s="10"/>
      <c r="K26" s="10"/>
      <c r="L26" s="10"/>
      <c r="M26" s="10"/>
      <c r="N26" s="10"/>
      <c r="O26" s="10"/>
      <c r="P26" s="31"/>
      <c r="Q26" s="10"/>
      <c r="R26" s="7"/>
      <c r="S26" s="2"/>
      <c r="T26" s="12"/>
      <c r="U26" s="10"/>
      <c r="V26" s="31"/>
    </row>
    <row r="27" spans="1:22" ht="18.75">
      <c r="A27" s="17"/>
      <c r="B27" s="10"/>
      <c r="C27" s="6" t="s">
        <v>5</v>
      </c>
      <c r="D27" s="2"/>
      <c r="E27" s="3">
        <f>IF(P7=TRUE,0,IF(P9=TRUE,0,(E25*0.0275)))</f>
        <v>0.013495625</v>
      </c>
      <c r="F27" s="10"/>
      <c r="G27" s="31"/>
      <c r="H27" s="10"/>
      <c r="I27" s="10"/>
      <c r="J27" s="10"/>
      <c r="K27" s="10"/>
      <c r="L27" s="10"/>
      <c r="M27" s="10"/>
      <c r="N27" s="10"/>
      <c r="O27" s="10"/>
      <c r="P27" s="31"/>
      <c r="Q27" s="10"/>
      <c r="R27" s="6" t="s">
        <v>5</v>
      </c>
      <c r="S27" s="2"/>
      <c r="T27" s="38">
        <f>T5*E27</f>
        <v>0</v>
      </c>
      <c r="U27" s="10"/>
      <c r="V27" s="31"/>
    </row>
    <row r="28" spans="1:22" ht="6" customHeight="1">
      <c r="A28" s="17"/>
      <c r="B28" s="10"/>
      <c r="C28" s="7"/>
      <c r="D28" s="2"/>
      <c r="E28" s="12"/>
      <c r="F28" s="10"/>
      <c r="G28" s="31"/>
      <c r="H28" s="10"/>
      <c r="I28" s="10"/>
      <c r="J28" s="10"/>
      <c r="K28" s="10"/>
      <c r="L28" s="10"/>
      <c r="M28" s="10"/>
      <c r="N28" s="10"/>
      <c r="O28" s="10"/>
      <c r="P28" s="31"/>
      <c r="Q28" s="10"/>
      <c r="R28" s="7"/>
      <c r="S28" s="2"/>
      <c r="T28" s="12"/>
      <c r="U28" s="10"/>
      <c r="V28" s="31"/>
    </row>
    <row r="29" spans="1:22" ht="18.75">
      <c r="A29" s="17"/>
      <c r="B29" s="10"/>
      <c r="C29" s="6" t="s">
        <v>10</v>
      </c>
      <c r="D29" s="2"/>
      <c r="E29" s="3">
        <f>IF(P7=TRUE,0.05,IF(P9=TRUE,0.05,0))</f>
        <v>0</v>
      </c>
      <c r="F29" s="10"/>
      <c r="G29" s="31"/>
      <c r="H29" s="10"/>
      <c r="I29" s="10"/>
      <c r="J29" s="10"/>
      <c r="K29" s="10"/>
      <c r="L29" s="10"/>
      <c r="M29" s="10"/>
      <c r="N29" s="10"/>
      <c r="O29" s="10"/>
      <c r="P29" s="31"/>
      <c r="Q29" s="10"/>
      <c r="R29" s="6" t="s">
        <v>10</v>
      </c>
      <c r="S29" s="2"/>
      <c r="T29" s="38">
        <f>T5*E29</f>
        <v>0</v>
      </c>
      <c r="U29" s="10"/>
      <c r="V29" s="31"/>
    </row>
    <row r="30" spans="1:22" ht="6" customHeight="1">
      <c r="A30" s="17"/>
      <c r="B30" s="10"/>
      <c r="C30" s="7"/>
      <c r="D30" s="2"/>
      <c r="E30" s="12"/>
      <c r="F30" s="10"/>
      <c r="G30" s="31"/>
      <c r="H30" s="10"/>
      <c r="I30" s="10"/>
      <c r="J30" s="10"/>
      <c r="K30" s="10"/>
      <c r="L30" s="10"/>
      <c r="M30" s="10"/>
      <c r="N30" s="10"/>
      <c r="O30" s="10"/>
      <c r="P30" s="31"/>
      <c r="Q30" s="10"/>
      <c r="R30" s="7"/>
      <c r="S30" s="2"/>
      <c r="T30" s="39"/>
      <c r="U30" s="10"/>
      <c r="V30" s="31"/>
    </row>
    <row r="31" spans="1:22" ht="18.75">
      <c r="A31" s="17"/>
      <c r="B31" s="10"/>
      <c r="C31" s="6" t="s">
        <v>0</v>
      </c>
      <c r="D31" s="2"/>
      <c r="E31" s="3">
        <f>IF(P15=FALSE,0,(E25+E27)*0.03)</f>
        <v>0</v>
      </c>
      <c r="F31" s="10"/>
      <c r="G31" s="31"/>
      <c r="H31" s="10"/>
      <c r="I31" s="10"/>
      <c r="J31" s="10"/>
      <c r="K31" s="10"/>
      <c r="L31" s="10"/>
      <c r="M31" s="10"/>
      <c r="N31" s="10"/>
      <c r="O31" s="10"/>
      <c r="P31" s="31"/>
      <c r="Q31" s="10"/>
      <c r="R31" s="6" t="s">
        <v>0</v>
      </c>
      <c r="S31" s="2"/>
      <c r="T31" s="38">
        <f>T5*E31</f>
        <v>0</v>
      </c>
      <c r="U31" s="10"/>
      <c r="V31" s="31"/>
    </row>
    <row r="32" spans="1:22" ht="6" customHeight="1">
      <c r="A32" s="17"/>
      <c r="B32" s="10"/>
      <c r="C32" s="7"/>
      <c r="D32" s="2"/>
      <c r="E32" s="12"/>
      <c r="F32" s="10"/>
      <c r="G32" s="31"/>
      <c r="H32" s="10"/>
      <c r="I32" s="10"/>
      <c r="J32" s="10"/>
      <c r="K32" s="10"/>
      <c r="L32" s="10"/>
      <c r="M32" s="10"/>
      <c r="N32" s="10"/>
      <c r="O32" s="10"/>
      <c r="P32" s="31"/>
      <c r="Q32" s="10"/>
      <c r="R32" s="7"/>
      <c r="S32" s="2"/>
      <c r="T32" s="12"/>
      <c r="U32" s="10"/>
      <c r="V32" s="31"/>
    </row>
    <row r="33" spans="1:24" ht="18">
      <c r="A33" s="17"/>
      <c r="B33" s="10"/>
      <c r="C33" s="9" t="s">
        <v>30</v>
      </c>
      <c r="D33" s="2"/>
      <c r="E33" s="5">
        <f>SUM(E25:E31)</f>
        <v>0.504245625</v>
      </c>
      <c r="F33" s="10"/>
      <c r="G33" s="31"/>
      <c r="H33" s="18"/>
      <c r="I33" s="18"/>
      <c r="J33" s="18"/>
      <c r="K33" s="18"/>
      <c r="L33" s="18"/>
      <c r="M33" s="18"/>
      <c r="N33" s="18"/>
      <c r="O33" s="18"/>
      <c r="P33" s="31"/>
      <c r="Q33" s="10"/>
      <c r="R33" s="9" t="s">
        <v>31</v>
      </c>
      <c r="S33" s="2"/>
      <c r="T33" s="33">
        <f>SUM(T25:T31)</f>
        <v>0</v>
      </c>
      <c r="U33" s="10"/>
      <c r="V33" s="31"/>
      <c r="X33" s="40"/>
    </row>
    <row r="34" spans="1:22" ht="17.25">
      <c r="A34" s="17"/>
      <c r="B34" s="10"/>
      <c r="C34" s="1"/>
      <c r="D34" s="1"/>
      <c r="E34" s="14"/>
      <c r="F34" s="10"/>
      <c r="G34" s="31"/>
      <c r="H34" s="44" t="s">
        <v>24</v>
      </c>
      <c r="I34" s="44"/>
      <c r="J34" s="44"/>
      <c r="K34" s="44"/>
      <c r="L34" s="44"/>
      <c r="M34" s="44"/>
      <c r="N34" s="44"/>
      <c r="O34" s="44"/>
      <c r="P34" s="31"/>
      <c r="Q34" s="10"/>
      <c r="R34" s="1"/>
      <c r="S34" s="1"/>
      <c r="T34" s="14"/>
      <c r="U34" s="10"/>
      <c r="V34" s="31"/>
    </row>
    <row r="35" spans="1:22" ht="17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1"/>
      <c r="Q35" s="31"/>
      <c r="R35" s="31"/>
      <c r="S35" s="31"/>
      <c r="T35" s="31"/>
      <c r="U35" s="31"/>
      <c r="V35" s="31"/>
    </row>
  </sheetData>
  <sheetProtection sheet="1" objects="1" scenarios="1"/>
  <mergeCells count="12">
    <mergeCell ref="C3:E3"/>
    <mergeCell ref="I3:N3"/>
    <mergeCell ref="I5:N5"/>
    <mergeCell ref="I7:N7"/>
    <mergeCell ref="I9:N9"/>
    <mergeCell ref="R3:T3"/>
    <mergeCell ref="H1:O1"/>
    <mergeCell ref="I13:N13"/>
    <mergeCell ref="I15:N15"/>
    <mergeCell ref="H34:O34"/>
    <mergeCell ref="I11:N11"/>
    <mergeCell ref="H17:O17"/>
  </mergeCells>
  <conditionalFormatting sqref="H17:O17">
    <cfRule type="expression" priority="1" dxfId="8">
      <formula>IF($P$5=TRUE,IF($P$7=TRUE,"TRUE",IF($P$9=TRUE,"TRUE","FALSE")))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landscape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Sellers</dc:creator>
  <cp:keywords/>
  <dc:description/>
  <cp:lastModifiedBy>Reed Sellers</cp:lastModifiedBy>
  <cp:lastPrinted>2015-07-02T15:28:30Z</cp:lastPrinted>
  <dcterms:created xsi:type="dcterms:W3CDTF">2005-08-22T14:58:03Z</dcterms:created>
  <dcterms:modified xsi:type="dcterms:W3CDTF">2015-07-04T00:50:53Z</dcterms:modified>
  <cp:category/>
  <cp:version/>
  <cp:contentType/>
  <cp:contentStatus/>
</cp:coreProperties>
</file>